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lee\Desktop\ASECH 2021\ASECH OBRAS 2020 2021\ARCHIVOS A ENVIAR ASECH 2021\pagos y aux cont 6 obras 2021\spark\06 PAGOS\"/>
    </mc:Choice>
  </mc:AlternateContent>
  <xr:revisionPtr revIDLastSave="0" documentId="13_ncr:1_{1AA73F3D-304C-4302-BA91-CAA22D30B6B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park" sheetId="1" r:id="rId1"/>
    <sheet name="resumen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5" l="1"/>
  <c r="D26" i="5"/>
  <c r="D24" i="5"/>
  <c r="D23" i="5"/>
  <c r="D22" i="5"/>
  <c r="D21" i="5"/>
  <c r="D20" i="5"/>
  <c r="D19" i="5"/>
  <c r="D18" i="5"/>
  <c r="D17" i="5"/>
  <c r="D16" i="5"/>
  <c r="D15" i="5"/>
  <c r="C14" i="5"/>
  <c r="D14" i="5" s="1"/>
  <c r="D13" i="5"/>
  <c r="C13" i="5"/>
  <c r="C12" i="5"/>
  <c r="D12" i="5" s="1"/>
  <c r="D11" i="5"/>
  <c r="C11" i="5"/>
  <c r="C10" i="5"/>
  <c r="D10" i="5" s="1"/>
  <c r="D9" i="5"/>
  <c r="C9" i="5"/>
  <c r="C8" i="5"/>
  <c r="D8" i="5" s="1"/>
  <c r="D7" i="5"/>
  <c r="C7" i="5"/>
  <c r="C6" i="5"/>
  <c r="D6" i="5" s="1"/>
  <c r="D5" i="5"/>
  <c r="C5" i="5"/>
  <c r="C4" i="5"/>
  <c r="D4" i="5" s="1"/>
  <c r="D3" i="5"/>
  <c r="G25" i="1" l="1"/>
</calcChain>
</file>

<file path=xl/sharedStrings.xml><?xml version="1.0" encoding="utf-8"?>
<sst xmlns="http://schemas.openxmlformats.org/spreadsheetml/2006/main" count="143" uniqueCount="75">
  <si>
    <t>1236-1-58313</t>
  </si>
  <si>
    <t xml:space="preserve">      EDIFICIO PIDET/SPArk</t>
  </si>
  <si>
    <t>C00018</t>
  </si>
  <si>
    <t>CONSTRUCTORA PROURVIKA SA DE CV</t>
  </si>
  <si>
    <t>8678</t>
  </si>
  <si>
    <t>. (ESTIM. 43 CONST SPARK C.MOD-048-0220-P F-1417)</t>
  </si>
  <si>
    <t>C00068</t>
  </si>
  <si>
    <t>8728</t>
  </si>
  <si>
    <t>. (ESTIM. 44 y 45bis  CONST SPARK C.MOD-048-0220-P F-1418-1419)</t>
  </si>
  <si>
    <t>C00069</t>
  </si>
  <si>
    <t>8729</t>
  </si>
  <si>
    <t>. (ESTIM. 46  CONST SPARK C.MOD-048-0220-P F-1420)</t>
  </si>
  <si>
    <t>C00090</t>
  </si>
  <si>
    <t>8749</t>
  </si>
  <si>
    <t>. (ESTIM. 47 Y 48  CONST SPARK C.MOD-048-0220-P F-1424-1425)</t>
  </si>
  <si>
    <t>C00100</t>
  </si>
  <si>
    <t>8757</t>
  </si>
  <si>
    <t>. (ESTIM. 49  CONST SPARK C.MOD-048-0220-P F-1426)</t>
  </si>
  <si>
    <t>C00128</t>
  </si>
  <si>
    <t>8785</t>
  </si>
  <si>
    <t>. (ESTIM. 50  CONST SPARK C.MOD-048-0220-P F-1427)</t>
  </si>
  <si>
    <t>C00149</t>
  </si>
  <si>
    <t>8805</t>
  </si>
  <si>
    <t>. (ESTIM. 51  CONST SPARK C.MOD-048-0220-P F-1428)</t>
  </si>
  <si>
    <t>C00159</t>
  </si>
  <si>
    <t>8815</t>
  </si>
  <si>
    <t>. (ESTIM. 52  CONST SPARK C.MOD-048-0220-P F-1429)</t>
  </si>
  <si>
    <t>C00227</t>
  </si>
  <si>
    <t>8877</t>
  </si>
  <si>
    <t>. (ESTIM. 53  CONST SPARK C.MOD-048-0220-P F-1432)</t>
  </si>
  <si>
    <t>C00232</t>
  </si>
  <si>
    <t>8882</t>
  </si>
  <si>
    <t>. (ESTIM. 54  CONST SPARK C.MOD-048-0220-P F-1434)</t>
  </si>
  <si>
    <t xml:space="preserve"> </t>
  </si>
  <si>
    <t>C00303</t>
  </si>
  <si>
    <t>8949</t>
  </si>
  <si>
    <t>. (ESTIM. 54 BIS  CONST SPARK C.MOD-048-0220-P F-1444)</t>
  </si>
  <si>
    <t>C00336</t>
  </si>
  <si>
    <t>8981</t>
  </si>
  <si>
    <t>. (ESTIM. 55  CONST SPARK C.MOD-048-0220-P F-1446)</t>
  </si>
  <si>
    <t>C00344</t>
  </si>
  <si>
    <t>8989</t>
  </si>
  <si>
    <t>. (ESTIM. 56  CONST SPARK C.MOD-048-0220-P F-1448)</t>
  </si>
  <si>
    <t>C00418</t>
  </si>
  <si>
    <t>9058</t>
  </si>
  <si>
    <t>. (ESTIM. 60  CONST SPARK C.MOD-013-2021-P F-1451)</t>
  </si>
  <si>
    <t>C00450</t>
  </si>
  <si>
    <t>9089</t>
  </si>
  <si>
    <t>. (ESTIM. 57  CONST SPARK C.MOD-048-0220-P F-1454)</t>
  </si>
  <si>
    <t>C00531</t>
  </si>
  <si>
    <t>9164</t>
  </si>
  <si>
    <t>. (ESTIM. 57 BIS  CONST SPARK C.MOD-013-2021-P F-1459)</t>
  </si>
  <si>
    <t>C00591</t>
  </si>
  <si>
    <t>9218</t>
  </si>
  <si>
    <t>. (ESTIM. 58  CONST SPARK C.MOD-048-0220-P F-1469)</t>
  </si>
  <si>
    <t>C00616</t>
  </si>
  <si>
    <t>9243</t>
  </si>
  <si>
    <t>. (ESTIM. 59  CONST SPARK C.MOD-048-0220-P F-1471)</t>
  </si>
  <si>
    <t>C00659</t>
  </si>
  <si>
    <t>9283</t>
  </si>
  <si>
    <t>. (ESTIM. 61  CONST SPARK C.MOD-013-2021-P F-1475)</t>
  </si>
  <si>
    <t>CONSTRUCTORA PROURVIKA SA DE CV</t>
  </si>
  <si>
    <t>C00750</t>
  </si>
  <si>
    <t>9373</t>
  </si>
  <si>
    <t>. (ESTIM. 62  CONST SPARK C.MOD-013-2021-P F-1487 AJUSTE)</t>
  </si>
  <si>
    <t>Propio</t>
  </si>
  <si>
    <t>45 BIS</t>
  </si>
  <si>
    <t>54 BIS</t>
  </si>
  <si>
    <t>57 BIS</t>
  </si>
  <si>
    <t>sin iva</t>
  </si>
  <si>
    <t>con iva</t>
  </si>
  <si>
    <t>recurso</t>
  </si>
  <si>
    <t>estimacion</t>
  </si>
  <si>
    <t>cheque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</si>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</sst>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dd/mm/yyyy;@"/>
  </numFmts>
  <fonts count="6" x14ac:knownFonts="1">
    <font>
      <sz val="8"/>
      <color rgb="FF000000"/>
      <name val="Tahoma"/>
    </font>
    <font>
      <b/>
      <sz val="12"/>
      <color rgb="FF000000"/>
      <name val="Arial"/>
      <family val="2"/>
    </font>
    <font>
      <sz val="12"/>
      <color rgb="FF000000"/>
      <name val="Tahoma"/>
      <family val="2"/>
    </font>
    <font>
      <sz val="12"/>
      <color rgb="FF000000"/>
      <name val="Arial"/>
      <family val="2"/>
    </font>
    <font>
      <b/>
      <sz val="12"/>
      <color rgb="FF000000"/>
      <name val="Tahoma"/>
      <family val="2"/>
    </font>
    <font>
      <sz val="8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7" fontId="1" fillId="4" borderId="3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7" fontId="3" fillId="6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7" fontId="4" fillId="0" borderId="0" xfId="0" applyNumberFormat="1" applyFont="1" applyAlignment="1">
      <alignment horizontal="center" vertical="center"/>
    </xf>
    <xf numFmtId="15" fontId="2" fillId="8" borderId="8" xfId="0" applyNumberFormat="1" applyFont="1" applyFill="1" applyBorder="1"/>
    <xf numFmtId="0" fontId="2" fillId="8" borderId="8" xfId="0" applyFont="1" applyFill="1" applyBorder="1" applyAlignment="1">
      <alignment horizontal="center"/>
    </xf>
    <xf numFmtId="43" fontId="2" fillId="8" borderId="8" xfId="1" applyFont="1" applyFill="1" applyBorder="1"/>
    <xf numFmtId="43" fontId="2" fillId="8" borderId="8" xfId="1" applyFont="1" applyFill="1" applyBorder="1" applyAlignment="1">
      <alignment horizontal="center"/>
    </xf>
    <xf numFmtId="0" fontId="2" fillId="0" borderId="0" xfId="0" applyFont="1"/>
    <xf numFmtId="15" fontId="2" fillId="0" borderId="8" xfId="0" applyNumberFormat="1" applyFont="1" applyBorder="1"/>
    <xf numFmtId="43" fontId="2" fillId="0" borderId="8" xfId="1" applyFont="1" applyBorder="1"/>
    <xf numFmtId="0" fontId="2" fillId="0" borderId="8" xfId="0" applyFont="1" applyBorder="1" applyAlignment="1">
      <alignment horizontal="center"/>
    </xf>
    <xf numFmtId="43" fontId="2" fillId="0" borderId="0" xfId="0" applyNumberFormat="1" applyFont="1"/>
    <xf numFmtId="0" fontId="3" fillId="8" borderId="8" xfId="0" applyFont="1" applyFill="1" applyBorder="1" applyAlignment="1">
      <alignment horizontal="center" vertic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7" workbookViewId="0">
      <selection activeCell="E3" sqref="E3:E23"/>
    </sheetView>
  </sheetViews>
  <sheetFormatPr baseColWidth="10" defaultColWidth="9.33203125" defaultRowHeight="15" x14ac:dyDescent="0.15"/>
  <cols>
    <col min="1" max="1" width="1.5" style="2" customWidth="1"/>
    <col min="2" max="2" width="11" style="2" bestFit="1" customWidth="1"/>
    <col min="3" max="3" width="14.83203125" style="2" bestFit="1" customWidth="1"/>
    <col min="4" max="4" width="70" style="10" customWidth="1"/>
    <col min="5" max="5" width="7.5" style="2" bestFit="1" customWidth="1"/>
    <col min="6" max="6" width="83.1640625" style="10" customWidth="1"/>
    <col min="7" max="7" width="22.6640625" style="2" bestFit="1" customWidth="1"/>
    <col min="9" max="9" width="1.5" style="2" customWidth="1"/>
    <col min="10" max="16384" width="9.33203125" style="2"/>
  </cols>
  <sheetData>
    <row r="1" spans="1:9" ht="15.75" x14ac:dyDescent="0.15">
      <c r="A1" s="1"/>
      <c r="B1" s="11" t="s">
        <v>0</v>
      </c>
      <c r="C1" s="1"/>
      <c r="D1" s="8" t="s">
        <v>1</v>
      </c>
      <c r="F1" s="8"/>
      <c r="G1" s="3"/>
    </row>
    <row r="2" spans="1:9" x14ac:dyDescent="0.15">
      <c r="B2" s="4" t="s">
        <v>2</v>
      </c>
      <c r="C2" s="5">
        <v>44216</v>
      </c>
      <c r="D2" s="9" t="s">
        <v>3</v>
      </c>
      <c r="E2" s="6" t="s">
        <v>4</v>
      </c>
      <c r="F2" s="9" t="s">
        <v>5</v>
      </c>
      <c r="G2" s="7">
        <v>1089675.54</v>
      </c>
      <c r="I2" s="6"/>
    </row>
    <row r="3" spans="1:9" x14ac:dyDescent="0.15">
      <c r="B3" s="4" t="s">
        <v>6</v>
      </c>
      <c r="C3" s="5">
        <v>44223</v>
      </c>
      <c r="D3" s="9" t="s">
        <v>3</v>
      </c>
      <c r="E3" s="6" t="s">
        <v>7</v>
      </c>
      <c r="F3" s="9" t="s">
        <v>8</v>
      </c>
      <c r="G3" s="7">
        <v>58725.18</v>
      </c>
      <c r="I3" s="6"/>
    </row>
    <row r="4" spans="1:9" x14ac:dyDescent="0.15">
      <c r="B4" s="4" t="s">
        <v>6</v>
      </c>
      <c r="C4" s="5">
        <v>44223</v>
      </c>
      <c r="D4" s="9" t="s">
        <v>3</v>
      </c>
      <c r="E4" s="6" t="s">
        <v>7</v>
      </c>
      <c r="F4" s="9" t="s">
        <v>8</v>
      </c>
      <c r="G4" s="7">
        <v>433861.94</v>
      </c>
      <c r="I4" s="6"/>
    </row>
    <row r="5" spans="1:9" x14ac:dyDescent="0.15">
      <c r="B5" s="4" t="s">
        <v>9</v>
      </c>
      <c r="C5" s="5">
        <v>44224</v>
      </c>
      <c r="D5" s="9" t="s">
        <v>3</v>
      </c>
      <c r="E5" s="6" t="s">
        <v>10</v>
      </c>
      <c r="F5" s="9" t="s">
        <v>11</v>
      </c>
      <c r="G5" s="7">
        <v>1269589.02</v>
      </c>
      <c r="I5" s="6"/>
    </row>
    <row r="6" spans="1:9" x14ac:dyDescent="0.15">
      <c r="B6" s="4" t="s">
        <v>12</v>
      </c>
      <c r="C6" s="5">
        <v>44232</v>
      </c>
      <c r="D6" s="9" t="s">
        <v>3</v>
      </c>
      <c r="E6" s="6" t="s">
        <v>13</v>
      </c>
      <c r="F6" s="9" t="s">
        <v>14</v>
      </c>
      <c r="G6" s="7">
        <v>320537.89</v>
      </c>
      <c r="I6" s="6"/>
    </row>
    <row r="7" spans="1:9" x14ac:dyDescent="0.15">
      <c r="B7" s="4" t="s">
        <v>12</v>
      </c>
      <c r="C7" s="5">
        <v>44232</v>
      </c>
      <c r="D7" s="9" t="s">
        <v>3</v>
      </c>
      <c r="E7" s="6" t="s">
        <v>13</v>
      </c>
      <c r="F7" s="9" t="s">
        <v>14</v>
      </c>
      <c r="G7" s="7">
        <v>102510.02</v>
      </c>
      <c r="I7" s="6"/>
    </row>
    <row r="8" spans="1:9" x14ac:dyDescent="0.15">
      <c r="B8" s="4" t="s">
        <v>15</v>
      </c>
      <c r="C8" s="5">
        <v>44236</v>
      </c>
      <c r="D8" s="9" t="s">
        <v>3</v>
      </c>
      <c r="E8" s="6" t="s">
        <v>16</v>
      </c>
      <c r="F8" s="9" t="s">
        <v>17</v>
      </c>
      <c r="G8" s="7">
        <v>2420201.84</v>
      </c>
      <c r="I8" s="6"/>
    </row>
    <row r="9" spans="1:9" x14ac:dyDescent="0.15">
      <c r="B9" s="4" t="s">
        <v>18</v>
      </c>
      <c r="C9" s="5">
        <v>44245</v>
      </c>
      <c r="D9" s="9" t="s">
        <v>3</v>
      </c>
      <c r="E9" s="6" t="s">
        <v>19</v>
      </c>
      <c r="F9" s="9" t="s">
        <v>20</v>
      </c>
      <c r="G9" s="7">
        <v>1516943.15</v>
      </c>
      <c r="I9" s="6"/>
    </row>
    <row r="10" spans="1:9" x14ac:dyDescent="0.15">
      <c r="B10" s="4" t="s">
        <v>21</v>
      </c>
      <c r="C10" s="5">
        <v>44251</v>
      </c>
      <c r="D10" s="9" t="s">
        <v>3</v>
      </c>
      <c r="E10" s="6" t="s">
        <v>22</v>
      </c>
      <c r="F10" s="9" t="s">
        <v>23</v>
      </c>
      <c r="G10" s="7">
        <v>100768.59</v>
      </c>
      <c r="I10" s="6"/>
    </row>
    <row r="11" spans="1:9" x14ac:dyDescent="0.15">
      <c r="B11" s="4" t="s">
        <v>24</v>
      </c>
      <c r="C11" s="5">
        <v>44252</v>
      </c>
      <c r="D11" s="9" t="s">
        <v>3</v>
      </c>
      <c r="E11" s="6" t="s">
        <v>25</v>
      </c>
      <c r="F11" s="9" t="s">
        <v>26</v>
      </c>
      <c r="G11" s="7">
        <v>6911931.6699999999</v>
      </c>
      <c r="I11" s="6"/>
    </row>
    <row r="12" spans="1:9" x14ac:dyDescent="0.15">
      <c r="B12" s="4" t="s">
        <v>27</v>
      </c>
      <c r="C12" s="5">
        <v>44279</v>
      </c>
      <c r="D12" s="9" t="s">
        <v>3</v>
      </c>
      <c r="E12" s="6" t="s">
        <v>28</v>
      </c>
      <c r="F12" s="9" t="s">
        <v>29</v>
      </c>
      <c r="G12" s="7">
        <v>212685.87</v>
      </c>
      <c r="I12" s="6"/>
    </row>
    <row r="13" spans="1:9" x14ac:dyDescent="0.15">
      <c r="B13" s="4" t="s">
        <v>30</v>
      </c>
      <c r="C13" s="5">
        <v>44279</v>
      </c>
      <c r="D13" s="9" t="s">
        <v>3</v>
      </c>
      <c r="E13" s="6" t="s">
        <v>31</v>
      </c>
      <c r="F13" s="9" t="s">
        <v>32</v>
      </c>
      <c r="G13" s="7">
        <v>2310948.31</v>
      </c>
      <c r="I13" s="6"/>
    </row>
    <row r="14" spans="1:9" x14ac:dyDescent="0.15">
      <c r="B14" s="4" t="s">
        <v>34</v>
      </c>
      <c r="C14" s="5">
        <v>44307</v>
      </c>
      <c r="D14" s="9" t="s">
        <v>3</v>
      </c>
      <c r="E14" s="6" t="s">
        <v>35</v>
      </c>
      <c r="F14" s="9" t="s">
        <v>36</v>
      </c>
      <c r="G14" s="7">
        <v>3666695.69</v>
      </c>
      <c r="I14" s="6"/>
    </row>
    <row r="15" spans="1:9" x14ac:dyDescent="0.15">
      <c r="B15" s="4" t="s">
        <v>37</v>
      </c>
      <c r="C15" s="5">
        <v>44315</v>
      </c>
      <c r="D15" s="9" t="s">
        <v>3</v>
      </c>
      <c r="E15" s="6" t="s">
        <v>38</v>
      </c>
      <c r="F15" s="9" t="s">
        <v>39</v>
      </c>
      <c r="G15" s="7">
        <v>3279520.22</v>
      </c>
      <c r="I15" s="6"/>
    </row>
    <row r="16" spans="1:9" x14ac:dyDescent="0.15">
      <c r="B16" s="4" t="s">
        <v>40</v>
      </c>
      <c r="C16" s="5">
        <v>44322</v>
      </c>
      <c r="D16" s="9" t="s">
        <v>3</v>
      </c>
      <c r="E16" s="6" t="s">
        <v>41</v>
      </c>
      <c r="F16" s="9" t="s">
        <v>42</v>
      </c>
      <c r="G16" s="7">
        <v>842269.27</v>
      </c>
      <c r="I16" s="6"/>
    </row>
    <row r="17" spans="2:9" x14ac:dyDescent="0.15">
      <c r="B17" s="4" t="s">
        <v>43</v>
      </c>
      <c r="C17" s="5">
        <v>44343</v>
      </c>
      <c r="D17" s="9" t="s">
        <v>3</v>
      </c>
      <c r="E17" s="6" t="s">
        <v>44</v>
      </c>
      <c r="F17" s="9" t="s">
        <v>45</v>
      </c>
      <c r="G17" s="7">
        <v>2530579.48</v>
      </c>
      <c r="I17" s="6"/>
    </row>
    <row r="18" spans="2:9" x14ac:dyDescent="0.15">
      <c r="B18" s="4" t="s">
        <v>46</v>
      </c>
      <c r="C18" s="5">
        <v>44354</v>
      </c>
      <c r="D18" s="9" t="s">
        <v>3</v>
      </c>
      <c r="E18" s="6" t="s">
        <v>47</v>
      </c>
      <c r="F18" s="9" t="s">
        <v>48</v>
      </c>
      <c r="G18" s="7">
        <v>2411310.0099999998</v>
      </c>
      <c r="I18" s="6"/>
    </row>
    <row r="19" spans="2:9" x14ac:dyDescent="0.15">
      <c r="B19" s="4" t="s">
        <v>49</v>
      </c>
      <c r="C19" s="5">
        <v>44375</v>
      </c>
      <c r="D19" s="9" t="s">
        <v>3</v>
      </c>
      <c r="E19" s="6" t="s">
        <v>50</v>
      </c>
      <c r="F19" s="9" t="s">
        <v>51</v>
      </c>
      <c r="G19" s="7">
        <v>3782811.38</v>
      </c>
      <c r="I19" s="6"/>
    </row>
    <row r="20" spans="2:9" x14ac:dyDescent="0.15">
      <c r="B20" s="4" t="s">
        <v>52</v>
      </c>
      <c r="C20" s="5">
        <v>44397</v>
      </c>
      <c r="D20" s="9" t="s">
        <v>3</v>
      </c>
      <c r="E20" s="6" t="s">
        <v>53</v>
      </c>
      <c r="F20" s="9" t="s">
        <v>54</v>
      </c>
      <c r="G20" s="7">
        <v>958353.23</v>
      </c>
      <c r="I20" s="6"/>
    </row>
    <row r="21" spans="2:9" x14ac:dyDescent="0.15">
      <c r="B21" s="4" t="s">
        <v>55</v>
      </c>
      <c r="C21" s="5">
        <v>44411</v>
      </c>
      <c r="D21" s="9" t="s">
        <v>3</v>
      </c>
      <c r="E21" s="6" t="s">
        <v>56</v>
      </c>
      <c r="F21" s="9" t="s">
        <v>57</v>
      </c>
      <c r="G21" s="7">
        <v>559161.64</v>
      </c>
      <c r="I21" s="6"/>
    </row>
    <row r="22" spans="2:9" x14ac:dyDescent="0.15">
      <c r="B22" s="4" t="s">
        <v>58</v>
      </c>
      <c r="C22" s="5">
        <v>44418</v>
      </c>
      <c r="D22" s="9" t="s">
        <v>61</v>
      </c>
      <c r="E22" s="6" t="s">
        <v>59</v>
      </c>
      <c r="F22" s="9" t="s">
        <v>60</v>
      </c>
      <c r="G22" s="7">
        <v>1623044.93</v>
      </c>
      <c r="I22" s="6"/>
    </row>
    <row r="23" spans="2:9" x14ac:dyDescent="0.15">
      <c r="B23" s="4" t="s">
        <v>62</v>
      </c>
      <c r="C23" s="5">
        <v>44446</v>
      </c>
      <c r="D23" s="9" t="s">
        <v>61</v>
      </c>
      <c r="E23" s="6" t="s">
        <v>63</v>
      </c>
      <c r="F23" s="9" t="s">
        <v>64</v>
      </c>
      <c r="G23" s="7">
        <v>1854973.7</v>
      </c>
      <c r="I23" s="6"/>
    </row>
    <row r="24" spans="2:9" x14ac:dyDescent="0.15">
      <c r="B24" s="4"/>
      <c r="C24" s="5"/>
      <c r="D24" s="9" t="s">
        <v>33</v>
      </c>
      <c r="E24" s="6"/>
      <c r="F24" s="9"/>
      <c r="G24" s="7"/>
      <c r="I24" s="6"/>
    </row>
    <row r="25" spans="2:9" x14ac:dyDescent="0.15">
      <c r="G25" s="12">
        <f>SUM(G2:G23)</f>
        <v>38257098.57</v>
      </c>
      <c r="H25" s="2"/>
    </row>
    <row r="26" spans="2:9" x14ac:dyDescent="0.15">
      <c r="H26" s="2"/>
    </row>
    <row r="27" spans="2:9" x14ac:dyDescent="0.15">
      <c r="H27" s="2"/>
    </row>
    <row r="28" spans="2:9" x14ac:dyDescent="0.15">
      <c r="H28" s="2"/>
    </row>
    <row r="29" spans="2:9" x14ac:dyDescent="0.15">
      <c r="H29" s="2"/>
    </row>
    <row r="30" spans="2:9" x14ac:dyDescent="0.15">
      <c r="H30" s="2"/>
    </row>
    <row r="31" spans="2:9" x14ac:dyDescent="0.15">
      <c r="H31" s="2"/>
    </row>
    <row r="32" spans="2:9" x14ac:dyDescent="0.15">
      <c r="H32" s="2"/>
    </row>
    <row r="33" spans="8:8" x14ac:dyDescent="0.15">
      <c r="H33" s="2"/>
    </row>
    <row r="34" spans="8:8" x14ac:dyDescent="0.15">
      <c r="H34" s="2"/>
    </row>
    <row r="35" spans="8:8" x14ac:dyDescent="0.15">
      <c r="H35" s="2"/>
    </row>
    <row r="36" spans="8:8" x14ac:dyDescent="0.15">
      <c r="H36" s="2"/>
    </row>
    <row r="37" spans="8:8" x14ac:dyDescent="0.15">
      <c r="H37" s="2"/>
    </row>
    <row r="38" spans="8:8" x14ac:dyDescent="0.15">
      <c r="H38" s="2"/>
    </row>
    <row r="39" spans="8:8" x14ac:dyDescent="0.15">
      <c r="H39" s="2"/>
    </row>
    <row r="40" spans="8:8" x14ac:dyDescent="0.15">
      <c r="H40" s="2"/>
    </row>
    <row r="41" spans="8:8" x14ac:dyDescent="0.15">
      <c r="H41" s="2"/>
    </row>
  </sheetData>
  <pageMargins left="0.39" right="0.39" top="0.39" bottom="0.39" header="0" footer="0"/>
  <pageSetup paperSize="1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3A4-A997-4F3A-90B5-DEEDFF0ECE62}">
  <dimension ref="A2:F26"/>
  <sheetViews>
    <sheetView topLeftCell="A4" workbookViewId="0">
      <selection activeCell="H19" sqref="H19"/>
    </sheetView>
  </sheetViews>
  <sheetFormatPr baseColWidth="10" defaultRowHeight="15" x14ac:dyDescent="0.2"/>
  <cols>
    <col min="1" max="1" width="14.5" style="17" bestFit="1" customWidth="1"/>
    <col min="2" max="2" width="12.1640625" style="17" bestFit="1" customWidth="1"/>
    <col min="3" max="4" width="21.1640625" style="17" bestFit="1" customWidth="1"/>
    <col min="5" max="5" width="12" style="17"/>
    <col min="6" max="6" width="16.1640625" style="17" bestFit="1" customWidth="1"/>
    <col min="7" max="16384" width="12" style="17"/>
  </cols>
  <sheetData>
    <row r="2" spans="1:6" x14ac:dyDescent="0.2">
      <c r="A2" s="23" t="s">
        <v>74</v>
      </c>
      <c r="B2" s="23" t="s">
        <v>73</v>
      </c>
      <c r="C2" s="24" t="s">
        <v>69</v>
      </c>
      <c r="D2" s="24" t="s">
        <v>70</v>
      </c>
      <c r="E2" s="23" t="s">
        <v>71</v>
      </c>
      <c r="F2" s="23" t="s">
        <v>72</v>
      </c>
    </row>
    <row r="3" spans="1:6" x14ac:dyDescent="0.2">
      <c r="A3" s="13">
        <v>44216</v>
      </c>
      <c r="B3" s="14">
        <v>8678</v>
      </c>
      <c r="C3" s="15">
        <v>1089675.54</v>
      </c>
      <c r="D3" s="15">
        <f t="shared" ref="D3:D24" si="0">+C3*1.16</f>
        <v>1264023.6264</v>
      </c>
      <c r="E3" s="16" t="s">
        <v>65</v>
      </c>
      <c r="F3" s="14">
        <v>43</v>
      </c>
    </row>
    <row r="4" spans="1:6" x14ac:dyDescent="0.2">
      <c r="A4" s="13">
        <v>44223</v>
      </c>
      <c r="B4" s="22" t="s">
        <v>7</v>
      </c>
      <c r="C4" s="15">
        <f>83893.12-25167.94</f>
        <v>58725.179999999993</v>
      </c>
      <c r="D4" s="15">
        <f t="shared" si="0"/>
        <v>68121.208799999993</v>
      </c>
      <c r="E4" s="16" t="s">
        <v>65</v>
      </c>
      <c r="F4" s="14">
        <v>44</v>
      </c>
    </row>
    <row r="5" spans="1:6" x14ac:dyDescent="0.2">
      <c r="A5" s="13">
        <v>44223</v>
      </c>
      <c r="B5" s="22" t="s">
        <v>7</v>
      </c>
      <c r="C5" s="15">
        <f>619802.77-185940.83</f>
        <v>433861.94000000006</v>
      </c>
      <c r="D5" s="15">
        <f t="shared" si="0"/>
        <v>503279.85040000005</v>
      </c>
      <c r="E5" s="16" t="s">
        <v>65</v>
      </c>
      <c r="F5" s="14" t="s">
        <v>66</v>
      </c>
    </row>
    <row r="6" spans="1:6" x14ac:dyDescent="0.2">
      <c r="A6" s="13">
        <v>44224</v>
      </c>
      <c r="B6" s="22" t="s">
        <v>10</v>
      </c>
      <c r="C6" s="15">
        <f>1813698.6-544109.58</f>
        <v>1269589.02</v>
      </c>
      <c r="D6" s="15">
        <f t="shared" si="0"/>
        <v>1472723.2631999999</v>
      </c>
      <c r="E6" s="16" t="s">
        <v>65</v>
      </c>
      <c r="F6" s="14">
        <v>46</v>
      </c>
    </row>
    <row r="7" spans="1:6" x14ac:dyDescent="0.2">
      <c r="A7" s="13">
        <v>44232</v>
      </c>
      <c r="B7" s="22" t="s">
        <v>13</v>
      </c>
      <c r="C7" s="15">
        <f>457911.27-137373.38</f>
        <v>320537.89</v>
      </c>
      <c r="D7" s="15">
        <f t="shared" si="0"/>
        <v>371823.95240000001</v>
      </c>
      <c r="E7" s="16" t="s">
        <v>65</v>
      </c>
      <c r="F7" s="14">
        <v>47</v>
      </c>
    </row>
    <row r="8" spans="1:6" x14ac:dyDescent="0.2">
      <c r="A8" s="13">
        <v>44232</v>
      </c>
      <c r="B8" s="22" t="s">
        <v>13</v>
      </c>
      <c r="C8" s="15">
        <f>146442.88-43932.86</f>
        <v>102510.02</v>
      </c>
      <c r="D8" s="15">
        <f t="shared" si="0"/>
        <v>118911.6232</v>
      </c>
      <c r="E8" s="16" t="s">
        <v>65</v>
      </c>
      <c r="F8" s="14">
        <v>48</v>
      </c>
    </row>
    <row r="9" spans="1:6" x14ac:dyDescent="0.2">
      <c r="A9" s="13">
        <v>44236</v>
      </c>
      <c r="B9" s="22" t="s">
        <v>16</v>
      </c>
      <c r="C9" s="15">
        <f>3457431.2-1037229.36</f>
        <v>2420201.8400000003</v>
      </c>
      <c r="D9" s="15">
        <f t="shared" si="0"/>
        <v>2807434.1344000003</v>
      </c>
      <c r="E9" s="16" t="s">
        <v>65</v>
      </c>
      <c r="F9" s="14">
        <v>49</v>
      </c>
    </row>
    <row r="10" spans="1:6" x14ac:dyDescent="0.2">
      <c r="A10" s="13">
        <v>44245</v>
      </c>
      <c r="B10" s="22" t="s">
        <v>19</v>
      </c>
      <c r="C10" s="15">
        <f>2167061.65-650118.5</f>
        <v>1516943.15</v>
      </c>
      <c r="D10" s="15">
        <f t="shared" si="0"/>
        <v>1759654.0539999998</v>
      </c>
      <c r="E10" s="16" t="s">
        <v>65</v>
      </c>
      <c r="F10" s="14">
        <v>50</v>
      </c>
    </row>
    <row r="11" spans="1:6" x14ac:dyDescent="0.2">
      <c r="A11" s="13">
        <v>44250</v>
      </c>
      <c r="B11" s="22" t="s">
        <v>22</v>
      </c>
      <c r="C11" s="15">
        <f>143955.13-43186.54</f>
        <v>100768.59</v>
      </c>
      <c r="D11" s="15">
        <f t="shared" si="0"/>
        <v>116891.56439999999</v>
      </c>
      <c r="E11" s="16" t="s">
        <v>65</v>
      </c>
      <c r="F11" s="14">
        <v>51</v>
      </c>
    </row>
    <row r="12" spans="1:6" x14ac:dyDescent="0.2">
      <c r="A12" s="13">
        <v>44254</v>
      </c>
      <c r="B12" s="22" t="s">
        <v>25</v>
      </c>
      <c r="C12" s="15">
        <f>9874188.1-2962256.43</f>
        <v>6911931.6699999999</v>
      </c>
      <c r="D12" s="15">
        <f t="shared" si="0"/>
        <v>8017840.7371999994</v>
      </c>
      <c r="E12" s="16" t="s">
        <v>65</v>
      </c>
      <c r="F12" s="14">
        <v>52</v>
      </c>
    </row>
    <row r="13" spans="1:6" x14ac:dyDescent="0.2">
      <c r="A13" s="13">
        <v>44274</v>
      </c>
      <c r="B13" s="22" t="s">
        <v>28</v>
      </c>
      <c r="C13" s="15">
        <f>303836.96-91151.09</f>
        <v>212685.87000000002</v>
      </c>
      <c r="D13" s="15">
        <f t="shared" si="0"/>
        <v>246715.60920000001</v>
      </c>
      <c r="E13" s="16" t="s">
        <v>65</v>
      </c>
      <c r="F13" s="14">
        <v>53</v>
      </c>
    </row>
    <row r="14" spans="1:6" x14ac:dyDescent="0.2">
      <c r="A14" s="18">
        <v>44279</v>
      </c>
      <c r="B14" s="22" t="s">
        <v>31</v>
      </c>
      <c r="C14" s="19">
        <f>3301354.73-990406.42</f>
        <v>2310948.31</v>
      </c>
      <c r="D14" s="15">
        <f t="shared" si="0"/>
        <v>2680700.0395999998</v>
      </c>
      <c r="E14" s="16" t="s">
        <v>65</v>
      </c>
      <c r="F14" s="20">
        <v>54</v>
      </c>
    </row>
    <row r="15" spans="1:6" x14ac:dyDescent="0.2">
      <c r="A15" s="18">
        <v>44307</v>
      </c>
      <c r="B15" s="22" t="s">
        <v>35</v>
      </c>
      <c r="C15" s="19">
        <v>3666695.69</v>
      </c>
      <c r="D15" s="15">
        <f t="shared" si="0"/>
        <v>4253367.0003999993</v>
      </c>
      <c r="E15" s="16" t="s">
        <v>65</v>
      </c>
      <c r="F15" s="20" t="s">
        <v>67</v>
      </c>
    </row>
    <row r="16" spans="1:6" x14ac:dyDescent="0.2">
      <c r="A16" s="18">
        <v>44315</v>
      </c>
      <c r="B16" s="22" t="s">
        <v>38</v>
      </c>
      <c r="C16" s="19">
        <v>3279520.22</v>
      </c>
      <c r="D16" s="15">
        <f t="shared" si="0"/>
        <v>3804243.4552000002</v>
      </c>
      <c r="E16" s="16" t="s">
        <v>65</v>
      </c>
      <c r="F16" s="20">
        <v>55</v>
      </c>
    </row>
    <row r="17" spans="1:6" x14ac:dyDescent="0.2">
      <c r="A17" s="18">
        <v>44320</v>
      </c>
      <c r="B17" s="22" t="s">
        <v>41</v>
      </c>
      <c r="C17" s="19">
        <v>842269.27</v>
      </c>
      <c r="D17" s="15">
        <f t="shared" si="0"/>
        <v>977032.35320000001</v>
      </c>
      <c r="E17" s="16" t="s">
        <v>65</v>
      </c>
      <c r="F17" s="20">
        <v>56</v>
      </c>
    </row>
    <row r="18" spans="1:6" x14ac:dyDescent="0.2">
      <c r="A18" s="18">
        <v>44351</v>
      </c>
      <c r="B18" s="22" t="s">
        <v>44</v>
      </c>
      <c r="C18" s="19">
        <v>2411310.0099999998</v>
      </c>
      <c r="D18" s="15">
        <f t="shared" si="0"/>
        <v>2797119.6115999995</v>
      </c>
      <c r="E18" s="16" t="s">
        <v>65</v>
      </c>
      <c r="F18" s="20">
        <v>57</v>
      </c>
    </row>
    <row r="19" spans="1:6" x14ac:dyDescent="0.2">
      <c r="A19" s="18">
        <v>44343</v>
      </c>
      <c r="B19" s="22" t="s">
        <v>47</v>
      </c>
      <c r="C19" s="19">
        <v>2530579.48</v>
      </c>
      <c r="D19" s="15">
        <f t="shared" si="0"/>
        <v>2935472.1967999996</v>
      </c>
      <c r="E19" s="16" t="s">
        <v>65</v>
      </c>
      <c r="F19" s="20">
        <v>60</v>
      </c>
    </row>
    <row r="20" spans="1:6" x14ac:dyDescent="0.2">
      <c r="A20" s="18">
        <v>44375</v>
      </c>
      <c r="B20" s="22" t="s">
        <v>50</v>
      </c>
      <c r="C20" s="19">
        <v>3782811.38</v>
      </c>
      <c r="D20" s="15">
        <f t="shared" si="0"/>
        <v>4388061.2007999998</v>
      </c>
      <c r="E20" s="16" t="s">
        <v>65</v>
      </c>
      <c r="F20" s="20" t="s">
        <v>68</v>
      </c>
    </row>
    <row r="21" spans="1:6" x14ac:dyDescent="0.2">
      <c r="A21" s="18">
        <v>44397</v>
      </c>
      <c r="B21" s="22" t="s">
        <v>53</v>
      </c>
      <c r="C21" s="19">
        <v>958353.23</v>
      </c>
      <c r="D21" s="15">
        <f t="shared" si="0"/>
        <v>1111689.7467999998</v>
      </c>
      <c r="E21" s="16" t="s">
        <v>65</v>
      </c>
      <c r="F21" s="20">
        <v>58</v>
      </c>
    </row>
    <row r="22" spans="1:6" x14ac:dyDescent="0.2">
      <c r="A22" s="18">
        <v>44411</v>
      </c>
      <c r="B22" s="22" t="s">
        <v>56</v>
      </c>
      <c r="C22" s="19">
        <v>559161.64</v>
      </c>
      <c r="D22" s="15">
        <f t="shared" si="0"/>
        <v>648627.5024</v>
      </c>
      <c r="E22" s="16" t="s">
        <v>65</v>
      </c>
      <c r="F22" s="20">
        <v>59</v>
      </c>
    </row>
    <row r="23" spans="1:6" x14ac:dyDescent="0.2">
      <c r="A23" s="18">
        <v>44418</v>
      </c>
      <c r="B23" s="22" t="s">
        <v>59</v>
      </c>
      <c r="C23" s="19">
        <v>1623044.93</v>
      </c>
      <c r="D23" s="15">
        <f t="shared" si="0"/>
        <v>1882732.1187999998</v>
      </c>
      <c r="E23" s="16" t="s">
        <v>65</v>
      </c>
      <c r="F23" s="20">
        <v>61</v>
      </c>
    </row>
    <row r="24" spans="1:6" x14ac:dyDescent="0.2">
      <c r="A24" s="18">
        <v>44446</v>
      </c>
      <c r="B24" s="22" t="s">
        <v>63</v>
      </c>
      <c r="C24" s="19">
        <v>1854973.7</v>
      </c>
      <c r="D24" s="15">
        <f t="shared" si="0"/>
        <v>2151769.4919999996</v>
      </c>
      <c r="E24" s="16" t="s">
        <v>65</v>
      </c>
      <c r="F24" s="20">
        <v>62</v>
      </c>
    </row>
    <row r="26" spans="1:6" x14ac:dyDescent="0.2">
      <c r="C26" s="21">
        <f>SUM(C3:C25)</f>
        <v>38257098.57</v>
      </c>
      <c r="D26" s="21">
        <f>SUM(D3:D25)</f>
        <v>44378234.341200002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spark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2022-04-12T01:58:44Z</dcterms:modified>
</cp:coreProperties>
</file>